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手续费计算器" sheetId="1" state="visible" r:id="rId1"/>
    <sheet xmlns:r="http://schemas.openxmlformats.org/officeDocument/2006/relationships" name="② 逐月净收益" sheetId="2" state="visible" r:id="rId2"/>
    <sheet xmlns:r="http://schemas.openxmlformats.org/officeDocument/2006/relationships" name="③ 怎么用 · 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10">
    <font>
      <name val="Calibri"/>
      <family val="2"/>
      <color theme="1"/>
      <sz val="11"/>
      <scheme val="minor"/>
    </font>
    <font>
      <name val="PingFang SC"/>
      <b val="1"/>
      <color rgb="FFFFD166"/>
      <sz val="18"/>
    </font>
    <font>
      <name val="PingFang SC"/>
      <b val="1"/>
      <color rgb="FF1A2230"/>
      <sz val="12"/>
    </font>
    <font>
      <name val="PingFang SC"/>
      <color rgb="FF1A2230"/>
      <sz val="11"/>
    </font>
    <font>
      <name val="PingFang SC"/>
      <b val="1"/>
      <color rgb="FF1A2230"/>
      <sz val="11"/>
    </font>
    <font>
      <name val="PingFang SC"/>
      <color rgb="FF5B6B7A"/>
      <sz val="10"/>
    </font>
    <font>
      <name val="PingFang SC"/>
      <b val="1"/>
      <color rgb="FFB8860B"/>
      <sz val="11"/>
    </font>
    <font>
      <name val="PingFang SC"/>
      <b val="1"/>
      <color rgb="FF5B6B7A"/>
      <sz val="11"/>
    </font>
    <font>
      <name val="PingFang SC"/>
      <b val="1"/>
      <color rgb="FFC0392B"/>
      <sz val="11"/>
    </font>
    <font>
      <name val="PingFang SC"/>
      <b val="1"/>
      <color rgb="FFB8860B"/>
      <sz val="13"/>
    </font>
  </fonts>
  <fills count="10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0E1116"/>
      </patternFill>
    </fill>
    <fill>
      <patternFill patternType="solid">
        <fgColor rgb="FFFFD166"/>
      </patternFill>
    </fill>
    <fill>
      <patternFill patternType="solid">
        <fgColor rgb="FFFFF3CD"/>
      </patternFill>
    </fill>
    <fill>
      <patternFill patternType="solid">
        <fgColor rgb="FFE8EEF4"/>
      </patternFill>
    </fill>
    <fill>
      <patternFill patternType="solid">
        <fgColor rgb="FF9BE7B4"/>
      </patternFill>
    </fill>
    <fill>
      <patternFill patternType="solid">
        <fgColor rgb="FFF3F6FA"/>
      </patternFill>
    </fill>
    <fill>
      <patternFill patternType="solid">
        <fgColor rgb="FFFFF7E0"/>
      </patternFill>
    </fill>
  </fills>
  <borders count="2">
    <border>
      <left/>
      <right/>
      <top/>
      <bottom/>
      <diagonal/>
    </border>
    <border>
      <left style="thin">
        <color rgb="FFC7D1DB"/>
      </left>
      <right style="thin">
        <color rgb="FFC7D1DB"/>
      </right>
      <top style="thin">
        <color rgb="FFC7D1DB"/>
      </top>
      <bottom style="thin">
        <color rgb="FFC7D1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2" fillId="4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indent="1"/>
    </xf>
    <xf numFmtId="3" fontId="4" fillId="5" borderId="1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 indent="1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2" fillId="6" borderId="0" applyAlignment="1" pivotButton="0" quotePrefix="0" xfId="0">
      <alignment horizontal="left" vertical="center" indent="1"/>
    </xf>
    <xf numFmtId="165" fontId="4" fillId="5" borderId="1" applyAlignment="1" pivotButton="0" quotePrefix="0" xfId="0">
      <alignment horizontal="center" vertical="center"/>
    </xf>
    <xf numFmtId="0" fontId="2" fillId="7" borderId="0" applyAlignment="1" pivotButton="0" quotePrefix="0" xfId="0">
      <alignment horizontal="left" vertical="center" indent="1"/>
    </xf>
    <xf numFmtId="166" fontId="4" fillId="8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 indent="1"/>
    </xf>
    <xf numFmtId="4" fontId="6" fillId="8" borderId="1" applyAlignment="1" pivotButton="0" quotePrefix="0" xfId="0">
      <alignment horizontal="center" vertical="center"/>
    </xf>
    <xf numFmtId="3" fontId="7" fillId="8" borderId="1" applyAlignment="1" pivotButton="0" quotePrefix="0" xfId="0">
      <alignment horizontal="center" vertical="center"/>
    </xf>
    <xf numFmtId="4" fontId="8" fillId="8" borderId="1" applyAlignment="1" pivotButton="0" quotePrefix="0" xfId="0">
      <alignment horizontal="center" vertical="center"/>
    </xf>
    <xf numFmtId="10" fontId="8" fillId="8" borderId="1" applyAlignment="1" pivotButton="0" quotePrefix="0" xfId="0">
      <alignment horizontal="center" vertical="center"/>
    </xf>
    <xf numFmtId="0" fontId="0" fillId="2" borderId="0" pivotButton="0" quotePrefix="0" xfId="0"/>
    <xf numFmtId="0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4" fontId="3" fillId="2" borderId="1" applyAlignment="1" pivotButton="0" quotePrefix="0" xfId="0">
      <alignment horizontal="center" vertical="center"/>
    </xf>
    <xf numFmtId="4" fontId="3" fillId="8" borderId="1" applyAlignment="1" pivotButton="0" quotePrefix="0" xfId="0">
      <alignment horizontal="center" vertical="center"/>
    </xf>
    <xf numFmtId="10" fontId="3" fillId="2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3" fontId="4" fillId="7" borderId="1" applyAlignment="1" pivotButton="0" quotePrefix="0" xfId="0">
      <alignment horizontal="center" vertical="center"/>
    </xf>
    <xf numFmtId="10" fontId="4" fillId="7" borderId="1" applyAlignment="1" pivotButton="0" quotePrefix="0" xfId="0">
      <alignment horizontal="center" vertical="center"/>
    </xf>
    <xf numFmtId="0" fontId="6" fillId="9" borderId="0" applyAlignment="1" pivotButton="0" quotePrefix="0" xfId="0">
      <alignment horizontal="left" vertical="center" indent="1"/>
    </xf>
    <xf numFmtId="0" fontId="9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">
    <dxf>
      <font>
        <name val="PingFang SC"/>
        <b val="1"/>
        <color rgb="FFC0392B"/>
      </font>
    </dxf>
    <dxf>
      <font>
        <name val="PingFang SC"/>
        <b val="1"/>
        <color rgb="FF1E874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4" customWidth="1" min="3" max="3"/>
  </cols>
  <sheetData>
    <row r="1" ht="42" customHeight="1">
      <c r="A1" s="1" t="inlineStr">
        <is>
          <t>① 手续费成本计算器  ·  @B圈日记</t>
        </is>
      </c>
    </row>
    <row r="2" ht="28" customHeight="1">
      <c r="A2" s="2" t="inlineStr">
        <is>
          <t>填入你的参数（黄色格子改成你自己的数字）</t>
        </is>
      </c>
    </row>
    <row r="3" ht="24" customHeight="1">
      <c r="A3" s="3" t="inlineStr">
        <is>
          <t>本金 (USDT)</t>
        </is>
      </c>
      <c r="B3" s="4" t="n">
        <v>10000</v>
      </c>
      <c r="C3" s="5" t="inlineStr">
        <is>
          <t>你账户总共这么多钱</t>
        </is>
      </c>
    </row>
    <row r="4" ht="24" customHeight="1">
      <c r="A4" s="3" t="inlineStr">
        <is>
          <t>平均每笔名义仓位 (USDT)</t>
        </is>
      </c>
      <c r="B4" s="4" t="n">
        <v>3000</v>
      </c>
      <c r="C4" s="5" t="inlineStr">
        <is>
          <t>含杠杆后的下单金额，不是保证金</t>
        </is>
      </c>
    </row>
    <row r="5" ht="24" customHeight="1">
      <c r="A5" s="3" t="inlineStr">
        <is>
          <t>每日交易次数（开+平算1次往返）</t>
        </is>
      </c>
      <c r="B5" s="6" t="n">
        <v>5</v>
      </c>
      <c r="C5" s="5" t="inlineStr">
        <is>
          <t>一天来回操作几趟</t>
        </is>
      </c>
    </row>
    <row r="6" ht="24" customHeight="1">
      <c r="A6" s="3" t="inlineStr">
        <is>
          <t>每月交易天数</t>
        </is>
      </c>
      <c r="B6" s="6" t="n">
        <v>22</v>
      </c>
      <c r="C6" s="5" t="inlineStr">
        <is>
          <t>一个月大概交易几天</t>
        </is>
      </c>
    </row>
    <row r="7" ht="24" customHeight="1">
      <c r="A7" s="3" t="inlineStr">
        <is>
          <t>Maker 挂单费率 (%)</t>
        </is>
      </c>
      <c r="B7" s="7" t="n">
        <v>0.02</v>
      </c>
      <c r="C7" s="5" t="inlineStr">
        <is>
          <t>限价单/挂单费率，看交易所</t>
        </is>
      </c>
    </row>
    <row r="8" ht="24" customHeight="1">
      <c r="A8" s="3" t="inlineStr">
        <is>
          <t>Taker 吃单费率 (%)</t>
        </is>
      </c>
      <c r="B8" s="7" t="n">
        <v>0.05</v>
      </c>
      <c r="C8" s="5" t="inlineStr">
        <is>
          <t>市价单/吃单费率，通常更贵</t>
        </is>
      </c>
    </row>
    <row r="9" ht="24" customHeight="1">
      <c r="A9" s="3" t="inlineStr">
        <is>
          <t>Maker 成交占比 (%)</t>
        </is>
      </c>
      <c r="B9" s="6" t="n">
        <v>20</v>
      </c>
      <c r="C9" s="5" t="inlineStr">
        <is>
          <t>你有多少比例是挂限价（多数散户很低）</t>
        </is>
      </c>
    </row>
    <row r="10" ht="28" customHeight="1">
      <c r="A10" s="8" t="inlineStr">
        <is>
          <t>合约专属（只做现货可留 0）</t>
        </is>
      </c>
    </row>
    <row r="11" ht="24" customHeight="1">
      <c r="A11" s="3" t="inlineStr">
        <is>
          <t>资金费率（每 8 小时，%）</t>
        </is>
      </c>
      <c r="B11" s="7" t="n">
        <v>0.01</v>
      </c>
      <c r="C11" s="5" t="inlineStr">
        <is>
          <t>合约每8h结算一次，多数时候 0.01% 上下</t>
        </is>
      </c>
    </row>
    <row r="12" ht="24" customHeight="1">
      <c r="A12" s="3" t="inlineStr">
        <is>
          <t>平均持仓时长（小时）</t>
        </is>
      </c>
      <c r="B12" s="9" t="n">
        <v>4</v>
      </c>
      <c r="C12" s="5" t="inlineStr">
        <is>
          <t>每笔单子平均拿多久</t>
        </is>
      </c>
    </row>
    <row r="13" ht="28" customHeight="1">
      <c r="A13" s="10" t="inlineStr">
        <is>
          <t>↓ 自动算出（别改，会自己算）</t>
        </is>
      </c>
    </row>
    <row r="14" ht="24" customHeight="1">
      <c r="A14" s="3" t="inlineStr">
        <is>
          <t>混合单边费率 (%)</t>
        </is>
      </c>
      <c r="B14" s="11">
        <f>B7*B9/100+B8*(1-B9/100)</f>
        <v/>
      </c>
      <c r="C14" s="5">
        <f> Maker费×占比 + Taker费×(1−占比)</f>
        <v/>
      </c>
    </row>
    <row r="15" ht="24" customHeight="1">
      <c r="A15" s="3" t="inlineStr">
        <is>
          <t>单次往返手续费 (USDT)</t>
        </is>
      </c>
      <c r="B15" s="12">
        <f>B4*B14/100*2</f>
        <v/>
      </c>
      <c r="C15" s="5">
        <f> 名义仓位 × 费率 × 2（开仓+平仓）</f>
        <v/>
      </c>
    </row>
    <row r="16" ht="24" customHeight="1">
      <c r="A16" s="3" t="inlineStr">
        <is>
          <t>每日手续费 (USDT)</t>
        </is>
      </c>
      <c r="B16" s="12">
        <f>B15*B5</f>
        <v/>
      </c>
      <c r="C16" s="5" t="inlineStr"/>
    </row>
    <row r="17" ht="24" customHeight="1">
      <c r="A17" s="13" t="inlineStr">
        <is>
          <t>每月手续费 (USDT)</t>
        </is>
      </c>
      <c r="B17" s="14">
        <f>B16*B6</f>
        <v/>
      </c>
      <c r="C17" s="5" t="inlineStr"/>
    </row>
    <row r="18" ht="24" customHeight="1">
      <c r="A18" s="3" t="inlineStr">
        <is>
          <t>每月总持仓小时</t>
        </is>
      </c>
      <c r="B18" s="15">
        <f>B5*B12*B6</f>
        <v/>
      </c>
      <c r="C18" s="5">
        <f> 每日次数 × 持仓时长 × 天数</f>
        <v/>
      </c>
    </row>
    <row r="19" ht="24" customHeight="1">
      <c r="A19" s="13" t="inlineStr">
        <is>
          <t>每月资金费 (USDT)</t>
        </is>
      </c>
      <c r="B19" s="14">
        <f>B4*(B11/100)*(B18/8)</f>
        <v/>
      </c>
      <c r="C19" s="5">
        <f> 名义 × 资金费率 × (总持仓小时÷8)</f>
        <v/>
      </c>
    </row>
    <row r="20" ht="24" customHeight="1">
      <c r="A20" s="13" t="inlineStr">
        <is>
          <t>每月总成本 (USDT)</t>
        </is>
      </c>
      <c r="B20" s="16">
        <f>B17+B19</f>
        <v/>
      </c>
      <c r="C20" s="5" t="inlineStr">
        <is>
          <t>手续费 + 资金费</t>
        </is>
      </c>
    </row>
    <row r="21" ht="24" customHeight="1">
      <c r="A21" s="13" t="inlineStr">
        <is>
          <t>每月总成本 ÷ 本金</t>
        </is>
      </c>
      <c r="B21" s="17">
        <f>B20/B3</f>
        <v/>
      </c>
      <c r="C21" s="5" t="inlineStr">
        <is>
          <t>← 每个月光成本就吃掉本金的百分之几</t>
        </is>
      </c>
    </row>
    <row r="22" ht="24" customHeight="1">
      <c r="A22" s="13" t="inlineStr">
        <is>
          <t>年化成本吞噬本金</t>
        </is>
      </c>
      <c r="B22" s="17">
        <f>B21*12</f>
        <v/>
      </c>
      <c r="C22" s="5" t="inlineStr">
        <is>
          <t>← 一年下来，什么都没赚也先亏这么多</t>
        </is>
      </c>
    </row>
    <row r="23">
      <c r="A23" s="18" t="n"/>
      <c r="B23" s="18" t="n"/>
      <c r="C23" s="18" t="n"/>
    </row>
    <row r="24">
      <c r="A24" s="18" t="n"/>
      <c r="B24" s="18" t="n"/>
      <c r="C24" s="18" t="n"/>
    </row>
  </sheetData>
  <mergeCells count="4">
    <mergeCell ref="A1:C1"/>
    <mergeCell ref="A13:C13"/>
    <mergeCell ref="A2:C2"/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</cols>
  <sheetData>
    <row r="1" ht="42" customHeight="1">
      <c r="A1" s="1" t="inlineStr">
        <is>
          <t>② 逐月净收益（把每月毛收益率填进 B 列，其它自动算）</t>
        </is>
      </c>
    </row>
    <row r="2" ht="26" customHeight="1">
      <c r="A2" s="19" t="inlineStr">
        <is>
          <t>月份</t>
        </is>
      </c>
      <c r="B2" s="19" t="inlineStr">
        <is>
          <t>毛收益率 %</t>
        </is>
      </c>
      <c r="C2" s="19" t="inlineStr">
        <is>
          <t>毛收益</t>
        </is>
      </c>
      <c r="D2" s="19" t="inlineStr">
        <is>
          <t>手续费</t>
        </is>
      </c>
      <c r="E2" s="19" t="inlineStr">
        <is>
          <t>资金费</t>
        </is>
      </c>
      <c r="F2" s="19" t="inlineStr">
        <is>
          <t>净收益</t>
        </is>
      </c>
      <c r="G2" s="19" t="inlineStr">
        <is>
          <t>月末权益</t>
        </is>
      </c>
      <c r="H2" s="19" t="inlineStr">
        <is>
          <t>累计净收益率</t>
        </is>
      </c>
    </row>
    <row r="3" ht="22" customHeight="1">
      <c r="A3" s="20" t="inlineStr">
        <is>
          <t>1月</t>
        </is>
      </c>
      <c r="B3" s="9" t="n">
        <v>6</v>
      </c>
      <c r="C3" s="21">
        <f>'① 手续费计算器'!B3*B3/100</f>
        <v/>
      </c>
      <c r="D3" s="22">
        <f>'① 手续费计算器'!B17</f>
        <v/>
      </c>
      <c r="E3" s="22">
        <f>'① 手续费计算器'!B19</f>
        <v/>
      </c>
      <c r="F3" s="21">
        <f>C3-D3-E3</f>
        <v/>
      </c>
      <c r="G3" s="21">
        <f>'① 手续费计算器'!B3+F3</f>
        <v/>
      </c>
      <c r="H3" s="23">
        <f>G3/'① 手续费计算器'!B3-1</f>
        <v/>
      </c>
    </row>
    <row r="4" ht="22" customHeight="1">
      <c r="A4" s="20" t="inlineStr">
        <is>
          <t>2月</t>
        </is>
      </c>
      <c r="B4" s="9" t="n">
        <v>-4</v>
      </c>
      <c r="C4" s="21">
        <f>G3*B4/100</f>
        <v/>
      </c>
      <c r="D4" s="22">
        <f>'① 手续费计算器'!B17</f>
        <v/>
      </c>
      <c r="E4" s="22">
        <f>'① 手续费计算器'!B19</f>
        <v/>
      </c>
      <c r="F4" s="21">
        <f>C4-D4-E4</f>
        <v/>
      </c>
      <c r="G4" s="21">
        <f>G3+F4</f>
        <v/>
      </c>
      <c r="H4" s="23">
        <f>G4/'① 手续费计算器'!B3-1</f>
        <v/>
      </c>
    </row>
    <row r="5" ht="22" customHeight="1">
      <c r="A5" s="20" t="inlineStr">
        <is>
          <t>3月</t>
        </is>
      </c>
      <c r="B5" s="9" t="n">
        <v>5</v>
      </c>
      <c r="C5" s="21">
        <f>G4*B5/100</f>
        <v/>
      </c>
      <c r="D5" s="22">
        <f>'① 手续费计算器'!B17</f>
        <v/>
      </c>
      <c r="E5" s="22">
        <f>'① 手续费计算器'!B19</f>
        <v/>
      </c>
      <c r="F5" s="21">
        <f>C5-D5-E5</f>
        <v/>
      </c>
      <c r="G5" s="21">
        <f>G4+F5</f>
        <v/>
      </c>
      <c r="H5" s="23">
        <f>G5/'① 手续费计算器'!B3-1</f>
        <v/>
      </c>
    </row>
    <row r="6" ht="22" customHeight="1">
      <c r="A6" s="20" t="inlineStr">
        <is>
          <t>4月</t>
        </is>
      </c>
      <c r="B6" s="9" t="n">
        <v>7</v>
      </c>
      <c r="C6" s="21">
        <f>G5*B6/100</f>
        <v/>
      </c>
      <c r="D6" s="22">
        <f>'① 手续费计算器'!B17</f>
        <v/>
      </c>
      <c r="E6" s="22">
        <f>'① 手续费计算器'!B19</f>
        <v/>
      </c>
      <c r="F6" s="21">
        <f>C6-D6-E6</f>
        <v/>
      </c>
      <c r="G6" s="21">
        <f>G5+F6</f>
        <v/>
      </c>
      <c r="H6" s="23">
        <f>G6/'① 手续费计算器'!B3-1</f>
        <v/>
      </c>
    </row>
    <row r="7" ht="22" customHeight="1">
      <c r="A7" s="20" t="inlineStr">
        <is>
          <t>5月</t>
        </is>
      </c>
      <c r="B7" s="9" t="n">
        <v>-3</v>
      </c>
      <c r="C7" s="21">
        <f>G6*B7/100</f>
        <v/>
      </c>
      <c r="D7" s="22">
        <f>'① 手续费计算器'!B17</f>
        <v/>
      </c>
      <c r="E7" s="22">
        <f>'① 手续费计算器'!B19</f>
        <v/>
      </c>
      <c r="F7" s="21">
        <f>C7-D7-E7</f>
        <v/>
      </c>
      <c r="G7" s="21">
        <f>G6+F7</f>
        <v/>
      </c>
      <c r="H7" s="23">
        <f>G7/'① 手续费计算器'!B3-1</f>
        <v/>
      </c>
    </row>
    <row r="8" ht="22" customHeight="1">
      <c r="A8" s="20" t="inlineStr">
        <is>
          <t>6月</t>
        </is>
      </c>
      <c r="B8" s="9" t="n">
        <v>4</v>
      </c>
      <c r="C8" s="21">
        <f>G7*B8/100</f>
        <v/>
      </c>
      <c r="D8" s="22">
        <f>'① 手续费计算器'!B17</f>
        <v/>
      </c>
      <c r="E8" s="22">
        <f>'① 手续费计算器'!B19</f>
        <v/>
      </c>
      <c r="F8" s="21">
        <f>C8-D8-E8</f>
        <v/>
      </c>
      <c r="G8" s="21">
        <f>G7+F8</f>
        <v/>
      </c>
      <c r="H8" s="23">
        <f>G8/'① 手续费计算器'!B3-1</f>
        <v/>
      </c>
    </row>
    <row r="9" ht="22" customHeight="1">
      <c r="A9" s="20" t="inlineStr">
        <is>
          <t>7月</t>
        </is>
      </c>
      <c r="B9" s="9" t="n">
        <v>3</v>
      </c>
      <c r="C9" s="21">
        <f>G8*B9/100</f>
        <v/>
      </c>
      <c r="D9" s="22">
        <f>'① 手续费计算器'!B17</f>
        <v/>
      </c>
      <c r="E9" s="22">
        <f>'① 手续费计算器'!B19</f>
        <v/>
      </c>
      <c r="F9" s="21">
        <f>C9-D9-E9</f>
        <v/>
      </c>
      <c r="G9" s="21">
        <f>G8+F9</f>
        <v/>
      </c>
      <c r="H9" s="23">
        <f>G9/'① 手续费计算器'!B3-1</f>
        <v/>
      </c>
    </row>
    <row r="10" ht="22" customHeight="1">
      <c r="A10" s="20" t="inlineStr">
        <is>
          <t>8月</t>
        </is>
      </c>
      <c r="B10" s="9" t="n">
        <v>-5</v>
      </c>
      <c r="C10" s="21">
        <f>G9*B10/100</f>
        <v/>
      </c>
      <c r="D10" s="22">
        <f>'① 手续费计算器'!B17</f>
        <v/>
      </c>
      <c r="E10" s="22">
        <f>'① 手续费计算器'!B19</f>
        <v/>
      </c>
      <c r="F10" s="21">
        <f>C10-D10-E10</f>
        <v/>
      </c>
      <c r="G10" s="21">
        <f>G9+F10</f>
        <v/>
      </c>
      <c r="H10" s="23">
        <f>G10/'① 手续费计算器'!B3-1</f>
        <v/>
      </c>
    </row>
    <row r="11" ht="22" customHeight="1">
      <c r="A11" s="20" t="inlineStr">
        <is>
          <t>9月</t>
        </is>
      </c>
      <c r="B11" s="9" t="n">
        <v>6</v>
      </c>
      <c r="C11" s="21">
        <f>G10*B11/100</f>
        <v/>
      </c>
      <c r="D11" s="22">
        <f>'① 手续费计算器'!B17</f>
        <v/>
      </c>
      <c r="E11" s="22">
        <f>'① 手续费计算器'!B19</f>
        <v/>
      </c>
      <c r="F11" s="21">
        <f>C11-D11-E11</f>
        <v/>
      </c>
      <c r="G11" s="21">
        <f>G10+F11</f>
        <v/>
      </c>
      <c r="H11" s="23">
        <f>G11/'① 手续费计算器'!B3-1</f>
        <v/>
      </c>
    </row>
    <row r="12" ht="22" customHeight="1">
      <c r="A12" s="20" t="inlineStr">
        <is>
          <t>10月</t>
        </is>
      </c>
      <c r="B12" s="9" t="n">
        <v>5</v>
      </c>
      <c r="C12" s="21">
        <f>G11*B12/100</f>
        <v/>
      </c>
      <c r="D12" s="22">
        <f>'① 手续费计算器'!B17</f>
        <v/>
      </c>
      <c r="E12" s="22">
        <f>'① 手续费计算器'!B19</f>
        <v/>
      </c>
      <c r="F12" s="21">
        <f>C12-D12-E12</f>
        <v/>
      </c>
      <c r="G12" s="21">
        <f>G11+F12</f>
        <v/>
      </c>
      <c r="H12" s="23">
        <f>G12/'① 手续费计算器'!B3-1</f>
        <v/>
      </c>
    </row>
    <row r="13" ht="22" customHeight="1">
      <c r="A13" s="20" t="inlineStr">
        <is>
          <t>11月</t>
        </is>
      </c>
      <c r="B13" s="9" t="n">
        <v>-2</v>
      </c>
      <c r="C13" s="21">
        <f>G12*B13/100</f>
        <v/>
      </c>
      <c r="D13" s="22">
        <f>'① 手续费计算器'!B17</f>
        <v/>
      </c>
      <c r="E13" s="22">
        <f>'① 手续费计算器'!B19</f>
        <v/>
      </c>
      <c r="F13" s="21">
        <f>C13-D13-E13</f>
        <v/>
      </c>
      <c r="G13" s="21">
        <f>G12+F13</f>
        <v/>
      </c>
      <c r="H13" s="23">
        <f>G13/'① 手续费计算器'!B3-1</f>
        <v/>
      </c>
    </row>
    <row r="14" ht="22" customHeight="1">
      <c r="A14" s="20" t="inlineStr">
        <is>
          <t>12月</t>
        </is>
      </c>
      <c r="B14" s="9" t="n">
        <v>4</v>
      </c>
      <c r="C14" s="21">
        <f>G13*B14/100</f>
        <v/>
      </c>
      <c r="D14" s="22">
        <f>'① 手续费计算器'!B17</f>
        <v/>
      </c>
      <c r="E14" s="22">
        <f>'① 手续费计算器'!B19</f>
        <v/>
      </c>
      <c r="F14" s="21">
        <f>C14-D14-E14</f>
        <v/>
      </c>
      <c r="G14" s="21">
        <f>G13+F14</f>
        <v/>
      </c>
      <c r="H14" s="23">
        <f>G14/'① 手续费计算器'!B3-1</f>
        <v/>
      </c>
    </row>
    <row r="15" ht="26" customHeight="1">
      <c r="A15" s="24" t="inlineStr">
        <is>
          <t>全年</t>
        </is>
      </c>
      <c r="B15" s="25">
        <f>AVERAGE(B3:B14)</f>
        <v/>
      </c>
      <c r="C15" s="26">
        <f>SUM(C3:C14)</f>
        <v/>
      </c>
      <c r="D15" s="26">
        <f>SUM(D3:D14)</f>
        <v/>
      </c>
      <c r="E15" s="26">
        <f>SUM(E3:E14)</f>
        <v/>
      </c>
      <c r="F15" s="26">
        <f>SUM(F3:F14)</f>
        <v/>
      </c>
      <c r="G15" s="26">
        <f>G14</f>
        <v/>
      </c>
      <c r="H15" s="27">
        <f>G14/'① 手续费计算器'!B3-1</f>
        <v/>
      </c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</row>
    <row r="17" ht="34" customHeight="1">
      <c r="A17" s="28" t="inlineStr">
        <is>
          <t>一句话："毛收益率"看着是正的，扣掉每月手续费+资金费后，"累计净收益率"往往缩水一大截甚至转负。这就是短线越做越亏的真相。</t>
        </is>
      </c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</row>
  </sheetData>
  <mergeCells count="2">
    <mergeCell ref="A17:H17"/>
    <mergeCell ref="A1:H1"/>
  </mergeCells>
  <conditionalFormatting sqref="F3:F15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H3:H15">
    <cfRule type="cellIs" priority="3" operator="lessThan" dxfId="0">
      <formula>0</formula>
    </cfRule>
    <cfRule type="cellIs" priority="4" operator="greaterThanOrEqual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42" customHeight="1">
      <c r="A1" s="1" t="inlineStr">
        <is>
          <t>③ 怎么用 · 说明</t>
        </is>
      </c>
    </row>
    <row r="2">
      <c r="A2" s="18" t="n"/>
    </row>
    <row r="3" ht="30" customHeight="1">
      <c r="A3" s="29" t="inlineStr">
        <is>
          <t>怎么用（3 步）</t>
        </is>
      </c>
    </row>
    <row r="4" ht="24" customHeight="1">
      <c r="A4" s="30" t="inlineStr">
        <is>
          <t>1. 打开「① 手续费计算器」，把黄色格子换成你自己的数字 —— 本金、每笔仓位、每天来回几次、你交易所的费率。</t>
        </is>
      </c>
    </row>
    <row r="5" ht="24" customHeight="1">
      <c r="A5" s="30" t="inlineStr">
        <is>
          <t>2. 下面会自动算出：你每个月光手续费+资金费，就吃掉本金的百分之几、一年吞掉多少。</t>
        </is>
      </c>
    </row>
    <row r="6" ht="24" customHeight="1">
      <c r="A6" s="30" t="inlineStr">
        <is>
          <t>3. 打开「② 逐月净收益」，把每月的毛收益率填进黄色 B 列 —— 看「累计净收益率」被成本削掉多少。</t>
        </is>
      </c>
    </row>
    <row r="7" ht="24" customHeight="1">
      <c r="A7" s="30" t="inlineStr"/>
    </row>
    <row r="8" ht="30" customHeight="1">
      <c r="A8" s="29" t="inlineStr">
        <is>
          <t>三个提醒（视频里讲的坑）</t>
        </is>
      </c>
    </row>
    <row r="9" ht="24" customHeight="1">
      <c r="A9" s="30" t="inlineStr">
        <is>
          <t>① 手续费按名义仓位×2（开+平）收；加了杠杆，名义放大几倍，手续费也放大几倍。</t>
        </is>
      </c>
    </row>
    <row r="10" ht="24" customHeight="1">
      <c r="A10" s="30" t="inlineStr">
        <is>
          <t>② 吃单(Taker)比挂单(Maker)贵一截。能挂限价就别追市价，长期差出一大笔。</t>
        </is>
      </c>
    </row>
    <row r="11" ht="24" customHeight="1">
      <c r="A11" s="30" t="inlineStr">
        <is>
          <t>③ 资金费率是合约独有的持仓成本，逆势扛单、拿得越久，扣得越多。</t>
        </is>
      </c>
    </row>
    <row r="12" ht="24" customHeight="1">
      <c r="A12" s="30" t="inlineStr"/>
    </row>
    <row r="13" ht="30" customHeight="1">
      <c r="A13" s="29" t="inlineStr">
        <is>
          <t>会算账的人，才活得久。下单前先把成本算进去，再决定这一单值不值得做。</t>
        </is>
      </c>
    </row>
    <row r="14" ht="24" customHeight="1">
      <c r="A14" s="30" t="inlineStr"/>
    </row>
    <row r="15" ht="24" customHeight="1">
      <c r="A15" s="31" t="inlineStr">
        <is>
          <t>免责声明：本表仅为成本测算工具，示例数字非投资建议，不构成任何收益承诺。加密货币交易风险极高，请独立判断、量力而行。</t>
        </is>
      </c>
    </row>
    <row r="16" ht="24" customHeight="1">
      <c r="A16" s="31" t="inlineStr">
        <is>
          <t>频道：@B圈日记  ·  前审计师带你用算账的眼光看币圈</t>
        </is>
      </c>
    </row>
    <row r="17">
      <c r="A17" s="18" t="n"/>
    </row>
    <row r="18">
      <c r="A18" s="18" t="n"/>
    </row>
    <row r="19">
      <c r="A19" s="18" t="n"/>
    </row>
    <row r="20">
      <c r="A20" s="18" t="n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2026-07-09T07:53:25Z</dcterms:created>
  <dcterms:modified xmlns:dcterms="http://purl.org/dc/terms/" xmlns:xsi="http://www.w3.org/2001/XMLSchema-instance" xsi:type="dcterms:W3CDTF">2026-07-09T07:53:25Z</dcterms:modified>
</cp:coreProperties>
</file>